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adiadigitalmi-my.sharepoint.com/personal/jason_pawloski_arcadiadigital_com/Documents/eCommerce Book/eCommerce Growth Gap/Diagrams/"/>
    </mc:Choice>
  </mc:AlternateContent>
  <xr:revisionPtr revIDLastSave="5" documentId="8_{E13399CE-1A7E-49BE-B68C-CAA6C864D6F1}" xr6:coauthVersionLast="47" xr6:coauthVersionMax="47" xr10:uidLastSave="{28560761-DDDF-4BB0-8C82-B6D242135B28}"/>
  <bookViews>
    <workbookView xWindow="-108" yWindow="-108" windowWidth="41496" windowHeight="16776" xr2:uid="{EE3A2B10-EE42-46FA-BE8F-2453B18DE5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6" i="1" s="1"/>
  <c r="K17" i="1" s="1"/>
  <c r="K20" i="1" s="1"/>
  <c r="K41" i="1"/>
  <c r="K31" i="1"/>
  <c r="K26" i="1"/>
  <c r="M31" i="1" l="1"/>
  <c r="M41" i="1"/>
  <c r="M39" i="1"/>
  <c r="K33" i="1"/>
  <c r="K43" i="1" s="1"/>
  <c r="M26" i="1"/>
  <c r="K19" i="1"/>
  <c r="M15" i="1" l="1"/>
  <c r="M19" i="1" l="1"/>
  <c r="M10" i="1"/>
  <c r="M11" i="1"/>
  <c r="M12" i="1"/>
  <c r="M16" i="1"/>
  <c r="M17" i="1"/>
  <c r="M40" i="1"/>
  <c r="M43" i="1"/>
  <c r="M9" i="1"/>
  <c r="M20" i="1"/>
  <c r="M23" i="1"/>
  <c r="M24" i="1"/>
  <c r="M25" i="1"/>
  <c r="M29" i="1"/>
  <c r="M30" i="1"/>
  <c r="M33" i="1"/>
  <c r="M36" i="1"/>
  <c r="M37" i="1"/>
  <c r="M38" i="1"/>
</calcChain>
</file>

<file path=xl/sharedStrings.xml><?xml version="1.0" encoding="utf-8"?>
<sst xmlns="http://schemas.openxmlformats.org/spreadsheetml/2006/main" count="55" uniqueCount="54">
  <si>
    <t>Line Item</t>
  </si>
  <si>
    <t>% of Net</t>
  </si>
  <si>
    <t>The "Top Line" vanity number.</t>
  </si>
  <si>
    <t>The "Leaky Bucket" most marketers ignore.</t>
  </si>
  <si>
    <t>The true starting point.</t>
  </si>
  <si>
    <t>Landed product cost.</t>
  </si>
  <si>
    <t>Gross Profit</t>
  </si>
  <si>
    <t>Your "Fuel" for growth.</t>
  </si>
  <si>
    <t>Variable Selling Costs</t>
  </si>
  <si>
    <t>Often a hidden growth killer.</t>
  </si>
  <si>
    <t>Non-negotiable tax on growth.</t>
  </si>
  <si>
    <t>Packaging &amp; Consumables</t>
  </si>
  <si>
    <t>Part of the customer experience.</t>
  </si>
  <si>
    <t>Paid Media (FB/Google/TikTok)</t>
  </si>
  <si>
    <t>The "Gas" in the engine.</t>
  </si>
  <si>
    <t>Affiliate/Influencer Comm.</t>
  </si>
  <si>
    <t>Performance-based spend.</t>
  </si>
  <si>
    <t>The "Truth" Line.</t>
  </si>
  <si>
    <t>Fixed Operating Expenses</t>
  </si>
  <si>
    <t>eCommerce Staff (Payroll)</t>
  </si>
  <si>
    <t>Capability costs.</t>
  </si>
  <si>
    <t>SaaS &amp; Infrastructure</t>
  </si>
  <si>
    <t>Agency Retainers</t>
  </si>
  <si>
    <t>External capability.</t>
  </si>
  <si>
    <t>Operating Income (EBITDA)</t>
  </si>
  <si>
    <t>What goes to the bank.</t>
  </si>
  <si>
    <t>Notes</t>
  </si>
  <si>
    <t>$</t>
  </si>
  <si>
    <t>Net Revenue</t>
  </si>
  <si>
    <t>Shipping Revenue</t>
  </si>
  <si>
    <t>Gross Merchandise Sales</t>
  </si>
  <si>
    <t>Product Margin</t>
  </si>
  <si>
    <t>Shipping Expense</t>
  </si>
  <si>
    <t>COGS</t>
  </si>
  <si>
    <t>Returns &amp; Discounts</t>
  </si>
  <si>
    <t>Product Cost</t>
  </si>
  <si>
    <t>Outbound freight to customer costs.</t>
  </si>
  <si>
    <t>Total Cost of Goods Sold</t>
  </si>
  <si>
    <t>Margin on Product Only</t>
  </si>
  <si>
    <t>Contribution Margin</t>
  </si>
  <si>
    <t>Variable Marketing Costs</t>
  </si>
  <si>
    <t>Distribution &amp; Fulfillment</t>
  </si>
  <si>
    <t>Merchant &amp; Platform Fees</t>
  </si>
  <si>
    <t>Functional Allocations</t>
  </si>
  <si>
    <t>HR, IT, Finance, etc.</t>
  </si>
  <si>
    <t>Money collected from the consumer for shipping</t>
  </si>
  <si>
    <t>Total COGS</t>
  </si>
  <si>
    <t>Total Variable Selling Costs</t>
  </si>
  <si>
    <t>Total Variable Marketing Costs</t>
  </si>
  <si>
    <t>The "System" Costs</t>
  </si>
  <si>
    <t>Total Fixed Operating Expenses</t>
  </si>
  <si>
    <t>Fixed Marketing Fees</t>
  </si>
  <si>
    <t>SEO, Brand, PR, Creative, Etc.</t>
  </si>
  <si>
    <t>Technology and Martech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</si>
</sst>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2" borderId="2" xfId="0" applyFont="1" applyFill="1" applyBorder="1"/>
    <xf numFmtId="0" fontId="0" fillId="0" borderId="0" xfId="0" applyAlignment="1">
      <alignment horizontal="left" indent="1"/>
    </xf>
    <xf numFmtId="6" fontId="2" fillId="0" borderId="0" xfId="0" applyNumberFormat="1" applyFont="1"/>
    <xf numFmtId="9" fontId="2" fillId="0" borderId="0" xfId="0" applyNumberFormat="1" applyFon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4" fontId="2" fillId="2" borderId="2" xfId="1" applyNumberFormat="1" applyFont="1" applyFill="1" applyBorder="1"/>
    <xf numFmtId="164" fontId="2" fillId="0" borderId="0" xfId="1" applyNumberFormat="1" applyFont="1" applyFill="1" applyBorder="1"/>
    <xf numFmtId="165" fontId="0" fillId="0" borderId="0" xfId="2" applyNumberFormat="1" applyFont="1"/>
    <xf numFmtId="165" fontId="0" fillId="0" borderId="0" xfId="0" applyNumberFormat="1"/>
    <xf numFmtId="165" fontId="2" fillId="2" borderId="2" xfId="0" applyNumberFormat="1" applyFont="1" applyFill="1" applyBorder="1"/>
    <xf numFmtId="165" fontId="2" fillId="0" borderId="0" xfId="0" applyNumberFormat="1" applyFont="1"/>
    <xf numFmtId="0" fontId="0" fillId="0" borderId="2" xfId="0" applyBorder="1"/>
    <xf numFmtId="164" fontId="0" fillId="0" borderId="2" xfId="1" applyNumberFormat="1" applyFont="1" applyBorder="1"/>
    <xf numFmtId="165" fontId="0" fillId="0" borderId="2" xfId="0" applyNumberFormat="1" applyBorder="1"/>
    <xf numFmtId="0" fontId="0" fillId="0" borderId="2" xfId="0" applyBorder="1" applyAlignment="1">
      <alignment horizontal="left"/>
    </xf>
    <xf numFmtId="6" fontId="0" fillId="0" borderId="0" xfId="0" applyNumberFormat="1"/>
  </cellXfs>
  <cellStyles count="4">
    <cellStyle name="Currency" xfId="1" builtinId="4"/>
    <cellStyle name="Normal" xfId="0" builtinId="0"/>
    <cellStyle name="Normal 2" xfId="3" xr:uid="{0F54E399-6CFF-47F6-B152-CC3BE31CDD8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6130-AA22-4266-BBFE-A58495E1FD91}">
  <dimension ref="I7:O43"/>
  <sheetViews>
    <sheetView showGridLines="0" tabSelected="1" topLeftCell="A4" workbookViewId="0">
      <selection activeCell="K10" sqref="K10"/>
    </sheetView>
  </sheetViews>
  <sheetFormatPr defaultRowHeight="14.4" x14ac:dyDescent="0.3"/>
  <cols>
    <col min="9" max="9" width="25.88671875" bestFit="1" customWidth="1"/>
    <col min="10" max="10" width="3.77734375" customWidth="1"/>
    <col min="11" max="11" width="12.44140625" bestFit="1" customWidth="1"/>
    <col min="12" max="12" width="3.77734375" customWidth="1"/>
    <col min="13" max="13" width="7.77734375" bestFit="1" customWidth="1"/>
    <col min="14" max="14" width="3.77734375" customWidth="1"/>
    <col min="15" max="15" width="39.77734375" bestFit="1" customWidth="1"/>
  </cols>
  <sheetData>
    <row r="7" spans="9:15" ht="15" thickBot="1" x14ac:dyDescent="0.35">
      <c r="I7" s="1" t="s">
        <v>0</v>
      </c>
      <c r="J7" s="3"/>
      <c r="K7" s="11" t="s">
        <v>27</v>
      </c>
      <c r="L7" s="2"/>
      <c r="M7" s="1" t="s">
        <v>1</v>
      </c>
      <c r="N7" s="3"/>
      <c r="O7" s="1" t="s">
        <v>26</v>
      </c>
    </row>
    <row r="8" spans="9:15" x14ac:dyDescent="0.3">
      <c r="I8" s="3"/>
      <c r="J8" s="3"/>
      <c r="K8" s="2"/>
      <c r="L8" s="2"/>
      <c r="M8" s="3"/>
      <c r="N8" s="3"/>
      <c r="O8" s="3"/>
    </row>
    <row r="9" spans="9:15" x14ac:dyDescent="0.3">
      <c r="I9" t="s">
        <v>30</v>
      </c>
      <c r="K9" s="12">
        <v>11500000</v>
      </c>
      <c r="L9" s="23"/>
      <c r="M9" s="15">
        <f>K9/$K$12</f>
        <v>1.1274509803921569</v>
      </c>
      <c r="O9" t="s">
        <v>2</v>
      </c>
    </row>
    <row r="10" spans="9:15" x14ac:dyDescent="0.3">
      <c r="I10" t="s">
        <v>34</v>
      </c>
      <c r="K10" s="12">
        <v>-1500000</v>
      </c>
      <c r="L10" s="23"/>
      <c r="M10" s="16">
        <f t="shared" ref="M10:M43" si="0">K10/$K$12</f>
        <v>-0.14705882352941177</v>
      </c>
      <c r="N10" s="8"/>
      <c r="O10" t="s">
        <v>3</v>
      </c>
    </row>
    <row r="11" spans="9:15" x14ac:dyDescent="0.3">
      <c r="I11" t="s">
        <v>29</v>
      </c>
      <c r="K11" s="12">
        <v>200000</v>
      </c>
      <c r="L11" s="23"/>
      <c r="M11" s="16">
        <f t="shared" si="0"/>
        <v>1.9607843137254902E-2</v>
      </c>
      <c r="N11" s="8"/>
      <c r="O11" t="s">
        <v>45</v>
      </c>
    </row>
    <row r="12" spans="9:15" x14ac:dyDescent="0.3">
      <c r="I12" s="4" t="s">
        <v>28</v>
      </c>
      <c r="J12" s="3"/>
      <c r="K12" s="13">
        <f>K9+K10+K11</f>
        <v>10200000</v>
      </c>
      <c r="L12" s="6"/>
      <c r="M12" s="17">
        <f t="shared" si="0"/>
        <v>1</v>
      </c>
      <c r="N12" s="7"/>
      <c r="O12" s="4" t="s">
        <v>4</v>
      </c>
    </row>
    <row r="13" spans="9:15" x14ac:dyDescent="0.3">
      <c r="I13" s="3"/>
      <c r="J13" s="3"/>
      <c r="K13" s="14"/>
      <c r="L13" s="6"/>
      <c r="M13" s="18"/>
      <c r="N13" s="7"/>
      <c r="O13" s="3"/>
    </row>
    <row r="14" spans="9:15" x14ac:dyDescent="0.3">
      <c r="I14" s="9" t="s">
        <v>33</v>
      </c>
      <c r="K14" s="12"/>
      <c r="L14" s="23"/>
      <c r="M14" s="16"/>
      <c r="N14" s="8"/>
    </row>
    <row r="15" spans="9:15" x14ac:dyDescent="0.3">
      <c r="I15" s="5" t="s">
        <v>35</v>
      </c>
      <c r="K15" s="12">
        <v>3500000</v>
      </c>
      <c r="L15" s="23"/>
      <c r="M15" s="16">
        <f>K15/$K$12</f>
        <v>0.34313725490196079</v>
      </c>
      <c r="N15" s="8"/>
      <c r="O15" t="s">
        <v>5</v>
      </c>
    </row>
    <row r="16" spans="9:15" x14ac:dyDescent="0.3">
      <c r="I16" s="5" t="s">
        <v>32</v>
      </c>
      <c r="K16" s="12">
        <f>K12*0.12</f>
        <v>1224000</v>
      </c>
      <c r="L16" s="23"/>
      <c r="M16" s="16">
        <f t="shared" si="0"/>
        <v>0.12</v>
      </c>
      <c r="N16" s="8"/>
      <c r="O16" t="s">
        <v>36</v>
      </c>
    </row>
    <row r="17" spans="9:15" x14ac:dyDescent="0.3">
      <c r="I17" s="19" t="s">
        <v>46</v>
      </c>
      <c r="K17" s="20">
        <f>K16+K15</f>
        <v>4724000</v>
      </c>
      <c r="L17" s="23"/>
      <c r="M17" s="21">
        <f t="shared" si="0"/>
        <v>0.46313725490196078</v>
      </c>
      <c r="N17" s="8"/>
      <c r="O17" s="19" t="s">
        <v>37</v>
      </c>
    </row>
    <row r="18" spans="9:15" x14ac:dyDescent="0.3">
      <c r="K18" s="12"/>
      <c r="L18" s="23"/>
      <c r="M18" s="16"/>
      <c r="N18" s="8"/>
    </row>
    <row r="19" spans="9:15" x14ac:dyDescent="0.3">
      <c r="I19" t="s">
        <v>31</v>
      </c>
      <c r="K19" s="12">
        <f>K12-K15</f>
        <v>6700000</v>
      </c>
      <c r="L19" s="23"/>
      <c r="M19" s="16">
        <f t="shared" si="0"/>
        <v>0.65686274509803921</v>
      </c>
      <c r="N19" s="8"/>
      <c r="O19" t="s">
        <v>38</v>
      </c>
    </row>
    <row r="20" spans="9:15" x14ac:dyDescent="0.3">
      <c r="I20" s="4" t="s">
        <v>6</v>
      </c>
      <c r="J20" s="3"/>
      <c r="K20" s="13">
        <f>K12-K17</f>
        <v>5476000</v>
      </c>
      <c r="L20" s="6"/>
      <c r="M20" s="17">
        <f t="shared" si="0"/>
        <v>0.53686274509803922</v>
      </c>
      <c r="N20" s="7"/>
      <c r="O20" s="4" t="s">
        <v>7</v>
      </c>
    </row>
    <row r="21" spans="9:15" x14ac:dyDescent="0.3">
      <c r="K21" s="12"/>
      <c r="M21" s="16"/>
    </row>
    <row r="22" spans="9:15" x14ac:dyDescent="0.3">
      <c r="I22" s="9" t="s">
        <v>8</v>
      </c>
      <c r="K22" s="12"/>
      <c r="M22" s="16"/>
    </row>
    <row r="23" spans="9:15" x14ac:dyDescent="0.3">
      <c r="I23" s="5" t="s">
        <v>41</v>
      </c>
      <c r="K23" s="12">
        <v>400000</v>
      </c>
      <c r="L23" s="23"/>
      <c r="M23" s="16">
        <f t="shared" si="0"/>
        <v>3.9215686274509803E-2</v>
      </c>
      <c r="N23" s="8"/>
      <c r="O23" t="s">
        <v>9</v>
      </c>
    </row>
    <row r="24" spans="9:15" x14ac:dyDescent="0.3">
      <c r="I24" s="5" t="s">
        <v>42</v>
      </c>
      <c r="K24" s="12">
        <v>250000</v>
      </c>
      <c r="L24" s="23"/>
      <c r="M24" s="16">
        <f t="shared" si="0"/>
        <v>2.4509803921568627E-2</v>
      </c>
      <c r="N24" s="8"/>
      <c r="O24" t="s">
        <v>10</v>
      </c>
    </row>
    <row r="25" spans="9:15" x14ac:dyDescent="0.3">
      <c r="I25" s="5" t="s">
        <v>11</v>
      </c>
      <c r="K25" s="12">
        <v>50000</v>
      </c>
      <c r="L25" s="23"/>
      <c r="M25" s="16">
        <f t="shared" si="0"/>
        <v>4.9019607843137254E-3</v>
      </c>
      <c r="N25" s="8"/>
      <c r="O25" t="s">
        <v>12</v>
      </c>
    </row>
    <row r="26" spans="9:15" x14ac:dyDescent="0.3">
      <c r="I26" s="22" t="s">
        <v>47</v>
      </c>
      <c r="K26" s="20">
        <f>SUM(K23:K25)</f>
        <v>700000</v>
      </c>
      <c r="L26" s="23"/>
      <c r="M26" s="21">
        <f t="shared" si="0"/>
        <v>6.8627450980392163E-2</v>
      </c>
      <c r="N26" s="8"/>
      <c r="O26" s="19" t="s">
        <v>49</v>
      </c>
    </row>
    <row r="27" spans="9:15" x14ac:dyDescent="0.3">
      <c r="I27" s="5"/>
      <c r="K27" s="12"/>
      <c r="L27" s="23"/>
      <c r="M27" s="16"/>
      <c r="N27" s="8"/>
    </row>
    <row r="28" spans="9:15" x14ac:dyDescent="0.3">
      <c r="I28" s="10" t="s">
        <v>40</v>
      </c>
      <c r="K28" s="12"/>
      <c r="M28" s="16"/>
    </row>
    <row r="29" spans="9:15" x14ac:dyDescent="0.3">
      <c r="I29" s="5" t="s">
        <v>13</v>
      </c>
      <c r="K29" s="12">
        <v>1600000</v>
      </c>
      <c r="L29" s="23"/>
      <c r="M29" s="16">
        <f t="shared" si="0"/>
        <v>0.15686274509803921</v>
      </c>
      <c r="N29" s="8"/>
      <c r="O29" t="s">
        <v>16</v>
      </c>
    </row>
    <row r="30" spans="9:15" x14ac:dyDescent="0.3">
      <c r="I30" s="5" t="s">
        <v>15</v>
      </c>
      <c r="K30" s="12">
        <v>400000</v>
      </c>
      <c r="L30" s="23"/>
      <c r="M30" s="16">
        <f t="shared" si="0"/>
        <v>3.9215686274509803E-2</v>
      </c>
      <c r="N30" s="8"/>
      <c r="O30" t="s">
        <v>16</v>
      </c>
    </row>
    <row r="31" spans="9:15" x14ac:dyDescent="0.3">
      <c r="I31" s="22" t="s">
        <v>48</v>
      </c>
      <c r="K31" s="20">
        <f>SUM(K29:K30)</f>
        <v>2000000</v>
      </c>
      <c r="L31" s="23"/>
      <c r="M31" s="21">
        <f t="shared" si="0"/>
        <v>0.19607843137254902</v>
      </c>
      <c r="N31" s="8"/>
      <c r="O31" s="19" t="s">
        <v>14</v>
      </c>
    </row>
    <row r="32" spans="9:15" x14ac:dyDescent="0.3">
      <c r="K32" s="12"/>
      <c r="M32" s="16"/>
    </row>
    <row r="33" spans="9:15" x14ac:dyDescent="0.3">
      <c r="I33" s="4" t="s">
        <v>39</v>
      </c>
      <c r="J33" s="3"/>
      <c r="K33" s="13">
        <f>K20-K26-K31</f>
        <v>2776000</v>
      </c>
      <c r="L33" s="6"/>
      <c r="M33" s="17">
        <f t="shared" si="0"/>
        <v>0.27215686274509804</v>
      </c>
      <c r="N33" s="7"/>
      <c r="O33" s="4" t="s">
        <v>17</v>
      </c>
    </row>
    <row r="34" spans="9:15" x14ac:dyDescent="0.3">
      <c r="K34" s="12"/>
      <c r="M34" s="16"/>
    </row>
    <row r="35" spans="9:15" x14ac:dyDescent="0.3">
      <c r="I35" s="9" t="s">
        <v>18</v>
      </c>
      <c r="K35" s="12"/>
      <c r="M35" s="16"/>
    </row>
    <row r="36" spans="9:15" x14ac:dyDescent="0.3">
      <c r="I36" s="5" t="s">
        <v>19</v>
      </c>
      <c r="K36" s="12">
        <v>600000</v>
      </c>
      <c r="L36" s="23"/>
      <c r="M36" s="16">
        <f t="shared" si="0"/>
        <v>5.8823529411764705E-2</v>
      </c>
      <c r="N36" s="8"/>
      <c r="O36" t="s">
        <v>20</v>
      </c>
    </row>
    <row r="37" spans="9:15" x14ac:dyDescent="0.3">
      <c r="I37" s="5" t="s">
        <v>21</v>
      </c>
      <c r="K37" s="12">
        <v>200000</v>
      </c>
      <c r="L37" s="23"/>
      <c r="M37" s="16">
        <f t="shared" si="0"/>
        <v>1.9607843137254902E-2</v>
      </c>
      <c r="N37" s="8"/>
      <c r="O37" t="s">
        <v>53</v>
      </c>
    </row>
    <row r="38" spans="9:15" x14ac:dyDescent="0.3">
      <c r="I38" s="5" t="s">
        <v>22</v>
      </c>
      <c r="K38" s="12">
        <v>250000</v>
      </c>
      <c r="L38" s="23"/>
      <c r="M38" s="16">
        <f t="shared" si="0"/>
        <v>2.4509803921568627E-2</v>
      </c>
      <c r="N38" s="8"/>
      <c r="O38" t="s">
        <v>23</v>
      </c>
    </row>
    <row r="39" spans="9:15" x14ac:dyDescent="0.3">
      <c r="I39" s="5" t="s">
        <v>51</v>
      </c>
      <c r="K39" s="12">
        <v>100000</v>
      </c>
      <c r="L39" s="23"/>
      <c r="M39" s="16">
        <f t="shared" si="0"/>
        <v>9.8039215686274508E-3</v>
      </c>
      <c r="N39" s="8"/>
      <c r="O39" t="s">
        <v>52</v>
      </c>
    </row>
    <row r="40" spans="9:15" x14ac:dyDescent="0.3">
      <c r="I40" s="5" t="s">
        <v>43</v>
      </c>
      <c r="K40" s="12">
        <v>100000</v>
      </c>
      <c r="L40" s="23"/>
      <c r="M40" s="16">
        <f t="shared" si="0"/>
        <v>9.8039215686274508E-3</v>
      </c>
      <c r="N40" s="8"/>
      <c r="O40" t="s">
        <v>44</v>
      </c>
    </row>
    <row r="41" spans="9:15" x14ac:dyDescent="0.3">
      <c r="I41" s="22" t="s">
        <v>50</v>
      </c>
      <c r="K41" s="20">
        <f>SUM(K36:K40)</f>
        <v>1250000</v>
      </c>
      <c r="L41" s="23"/>
      <c r="M41" s="21">
        <f t="shared" si="0"/>
        <v>0.12254901960784313</v>
      </c>
      <c r="N41" s="8"/>
      <c r="O41" s="19"/>
    </row>
    <row r="42" spans="9:15" x14ac:dyDescent="0.3">
      <c r="I42" s="5"/>
      <c r="K42" s="12"/>
      <c r="L42" s="23"/>
      <c r="M42" s="16"/>
      <c r="N42" s="8"/>
    </row>
    <row r="43" spans="9:15" x14ac:dyDescent="0.3">
      <c r="I43" s="4" t="s">
        <v>24</v>
      </c>
      <c r="J43" s="3"/>
      <c r="K43" s="13">
        <f>K33-K41</f>
        <v>1526000</v>
      </c>
      <c r="L43" s="6"/>
      <c r="M43" s="17">
        <f t="shared" si="0"/>
        <v>0.14960784313725489</v>
      </c>
      <c r="N43" s="7"/>
      <c r="O43" s="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Pawloski</dc:creator>
  <cp:lastModifiedBy>Jason Pawloski</cp:lastModifiedBy>
  <dcterms:created xsi:type="dcterms:W3CDTF">2026-01-08T18:00:50Z</dcterms:created>
  <dcterms:modified xsi:type="dcterms:W3CDTF">2026-03-24T04:59:54Z</dcterms:modified>
</cp:coreProperties>
</file>